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25" windowHeight="8535" tabRatio="547" activeTab="2"/>
  </bookViews>
  <sheets>
    <sheet name="Data" sheetId="1" r:id="rId1"/>
    <sheet name="SourceDemand" sheetId="2" r:id="rId2"/>
    <sheet name="H2Surplus" sheetId="3" r:id="rId3"/>
  </sheets>
  <definedNames/>
  <calcPr fullCalcOnLoad="1"/>
</workbook>
</file>

<file path=xl/sharedStrings.xml><?xml version="1.0" encoding="utf-8"?>
<sst xmlns="http://schemas.openxmlformats.org/spreadsheetml/2006/main" count="113" uniqueCount="74">
  <si>
    <t>Flow rate</t>
  </si>
  <si>
    <t>(ppm)</t>
  </si>
  <si>
    <t>zero</t>
  </si>
  <si>
    <t>surplus</t>
  </si>
  <si>
    <t>Demand</t>
  </si>
  <si>
    <t>Flow</t>
  </si>
  <si>
    <t>Source</t>
  </si>
  <si>
    <t>Cumulative</t>
  </si>
  <si>
    <t>Maximum</t>
  </si>
  <si>
    <t>Contaminant</t>
  </si>
  <si>
    <t>concentration</t>
  </si>
  <si>
    <t>purity</t>
  </si>
  <si>
    <t>(mass frac.)</t>
  </si>
  <si>
    <t>flow rate</t>
  </si>
  <si>
    <t>Diagram</t>
  </si>
  <si>
    <t>points</t>
  </si>
  <si>
    <t>interval</t>
  </si>
  <si>
    <t>(inlet)</t>
  </si>
  <si>
    <t>H2</t>
  </si>
  <si>
    <t>percentage</t>
  </si>
  <si>
    <t>H2 surplus</t>
  </si>
  <si>
    <t>(mol/s)</t>
  </si>
  <si>
    <t>Stream</t>
  </si>
  <si>
    <t>Name</t>
  </si>
  <si>
    <t>(Nm3/h)</t>
  </si>
  <si>
    <t>v%</t>
  </si>
  <si>
    <t>(vol frac.)</t>
  </si>
  <si>
    <t>demand</t>
  </si>
  <si>
    <t>flow rate</t>
  </si>
  <si>
    <t>purity</t>
  </si>
  <si>
    <t>drop</t>
  </si>
  <si>
    <t>Format:</t>
  </si>
  <si>
    <t>The following cells are used by System.</t>
  </si>
  <si>
    <t>No. of Sources</t>
  </si>
  <si>
    <t>Nm3/h</t>
  </si>
  <si>
    <t>scf/hr</t>
  </si>
  <si>
    <t>mol/s</t>
  </si>
  <si>
    <t>mol/s</t>
  </si>
  <si>
    <t>Unit</t>
  </si>
  <si>
    <t>Please select the unit for H2 flowrates</t>
  </si>
  <si>
    <t>Unit List</t>
  </si>
  <si>
    <t>If the unit is not in this list, please add it by yourself.</t>
  </si>
  <si>
    <t>SOURCE</t>
  </si>
  <si>
    <t>DEMAND</t>
  </si>
  <si>
    <t>No. of Demands</t>
  </si>
  <si>
    <t>demand1</t>
  </si>
  <si>
    <t>demand2</t>
  </si>
  <si>
    <t>demand3</t>
  </si>
  <si>
    <t>demand4</t>
  </si>
  <si>
    <t>demand5</t>
  </si>
  <si>
    <t>demand6</t>
  </si>
  <si>
    <t>freshH2</t>
  </si>
  <si>
    <t>source6</t>
  </si>
  <si>
    <t>source1</t>
  </si>
  <si>
    <t>source7</t>
  </si>
  <si>
    <t>source3</t>
  </si>
  <si>
    <t>source5</t>
  </si>
  <si>
    <t>source2</t>
  </si>
  <si>
    <t>source4</t>
  </si>
  <si>
    <t>demand</t>
  </si>
  <si>
    <t>d2</t>
  </si>
  <si>
    <t>d3</t>
  </si>
  <si>
    <t>d4</t>
  </si>
  <si>
    <t>d5</t>
  </si>
  <si>
    <t>d6</t>
  </si>
  <si>
    <t xml:space="preserve">      H2</t>
  </si>
  <si>
    <t>s6</t>
  </si>
  <si>
    <t>s1</t>
  </si>
  <si>
    <t>s7</t>
  </si>
  <si>
    <t>s3</t>
  </si>
  <si>
    <t>s4</t>
  </si>
  <si>
    <t>s5</t>
  </si>
  <si>
    <t>s2</t>
  </si>
  <si>
    <t>----------------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</si>
</sst>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"/>
    <numFmt numFmtId="177" formatCode="0.00000"/>
    <numFmt numFmtId="178" formatCode="0.0000"/>
    <numFmt numFmtId="179" formatCode="0_ "/>
    <numFmt numFmtId="180" formatCode="0_);[Red]\(0\)"/>
    <numFmt numFmtId="181" formatCode="0.00_);[Red]\(0.00\)"/>
    <numFmt numFmtId="182" formatCode="0.00_ "/>
    <numFmt numFmtId="183" formatCode="0.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);[Red]\(0.00000\)"/>
  </numFmts>
  <fonts count="16">
    <font>
      <sz val="10"/>
      <name val="Times New Roman"/>
      <family val="1"/>
    </font>
    <font>
      <sz val="11.5"/>
      <name val="Arial"/>
      <family val="2"/>
    </font>
    <font>
      <b/>
      <sz val="10"/>
      <name val="Times New Roman"/>
      <family val="1"/>
    </font>
    <font>
      <i/>
      <sz val="10"/>
      <color indexed="22"/>
      <name val="Times New Roman"/>
      <family val="1"/>
    </font>
    <font>
      <sz val="10"/>
      <color indexed="22"/>
      <name val="Times New Roman"/>
      <family val="1"/>
    </font>
    <font>
      <b/>
      <sz val="13.25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4"/>
      <name val="宋体"/>
      <family val="0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77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177" fontId="11" fillId="0" borderId="14" xfId="0" applyNumberFormat="1" applyFont="1" applyFill="1" applyBorder="1" applyAlignment="1" applyProtection="1">
      <alignment horizontal="center"/>
      <protection/>
    </xf>
    <xf numFmtId="177" fontId="11" fillId="0" borderId="14" xfId="0" applyNumberFormat="1" applyFont="1" applyBorder="1" applyAlignment="1" applyProtection="1">
      <alignment horizontal="center"/>
      <protection/>
    </xf>
    <xf numFmtId="177" fontId="11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179" fontId="0" fillId="0" borderId="0" xfId="0" applyNumberFormat="1" applyAlignment="1">
      <alignment/>
    </xf>
    <xf numFmtId="0" fontId="13" fillId="0" borderId="0" xfId="0" applyFont="1" applyAlignment="1" applyProtection="1">
      <alignment/>
      <protection/>
    </xf>
    <xf numFmtId="179" fontId="1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9" fillId="2" borderId="22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10175"/>
          <c:w val="0.934"/>
          <c:h val="0.83375"/>
        </c:manualLayout>
      </c:layout>
      <c:scatterChart>
        <c:scatterStyle val="lineMarker"/>
        <c:varyColors val="0"/>
        <c:ser>
          <c:idx val="20"/>
          <c:order val="0"/>
          <c:tx>
            <c:v>source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Data!$I$7:$I$35</c:f>
              <c:numCache>
                <c:ptCount val="29"/>
                <c:pt idx="0">
                  <c:v>0</c:v>
                </c:pt>
                <c:pt idx="1">
                  <c:v>120</c:v>
                </c:pt>
                <c:pt idx="2">
                  <c:v>120</c:v>
                </c:pt>
                <c:pt idx="3">
                  <c:v>125.21020408163265</c:v>
                </c:pt>
                <c:pt idx="4">
                  <c:v>125.21020408163265</c:v>
                </c:pt>
                <c:pt idx="5">
                  <c:v>147.8</c:v>
                </c:pt>
                <c:pt idx="6">
                  <c:v>147.8</c:v>
                </c:pt>
                <c:pt idx="7">
                  <c:v>205.21020408163264</c:v>
                </c:pt>
                <c:pt idx="8">
                  <c:v>205.21020408163264</c:v>
                </c:pt>
                <c:pt idx="9">
                  <c:v>227.8</c:v>
                </c:pt>
                <c:pt idx="10">
                  <c:v>227.8</c:v>
                </c:pt>
                <c:pt idx="11">
                  <c:v>245.21020408163264</c:v>
                </c:pt>
                <c:pt idx="12">
                  <c:v>245.21020408163264</c:v>
                </c:pt>
                <c:pt idx="13">
                  <c:v>287.8</c:v>
                </c:pt>
                <c:pt idx="14">
                  <c:v>287.8</c:v>
                </c:pt>
                <c:pt idx="15">
                  <c:v>325.21020408163264</c:v>
                </c:pt>
                <c:pt idx="16">
                  <c:v>325.21020408163264</c:v>
                </c:pt>
                <c:pt idx="17">
                  <c:v>353.76020408163265</c:v>
                </c:pt>
                <c:pt idx="18">
                  <c:v>353.76020408163265</c:v>
                </c:pt>
                <c:pt idx="19">
                  <c:v>387.8</c:v>
                </c:pt>
                <c:pt idx="20">
                  <c:v>387.8</c:v>
                </c:pt>
                <c:pt idx="21">
                  <c:v>433.76020408163265</c:v>
                </c:pt>
                <c:pt idx="22">
                  <c:v>433.76020408163265</c:v>
                </c:pt>
                <c:pt idx="23">
                  <c:v>537.8</c:v>
                </c:pt>
                <c:pt idx="24">
                  <c:v>537.8</c:v>
                </c:pt>
                <c:pt idx="25">
                  <c:v>553.7602040816327</c:v>
                </c:pt>
                <c:pt idx="26">
                  <c:v>553.7602040816327</c:v>
                </c:pt>
                <c:pt idx="27">
                  <c:v>628.7602040816327</c:v>
                </c:pt>
                <c:pt idx="28">
                  <c:v>628.7602040816327</c:v>
                </c:pt>
              </c:numCache>
            </c:numRef>
          </c:xVal>
          <c:yVal>
            <c:numRef>
              <c:f>Data!$K$7:$K$35</c:f>
              <c:numCache>
                <c:ptCount val="29"/>
                <c:pt idx="0">
                  <c:v>0.9990000000000001</c:v>
                </c:pt>
                <c:pt idx="1">
                  <c:v>0.9990000000000001</c:v>
                </c:pt>
                <c:pt idx="2">
                  <c:v>0.9990000000000001</c:v>
                </c:pt>
                <c:pt idx="3">
                  <c:v>0.9990000000000001</c:v>
                </c:pt>
                <c:pt idx="4">
                  <c:v>0.983</c:v>
                </c:pt>
                <c:pt idx="5">
                  <c:v>0.983</c:v>
                </c:pt>
                <c:pt idx="6">
                  <c:v>0.983</c:v>
                </c:pt>
                <c:pt idx="7">
                  <c:v>0.983</c:v>
                </c:pt>
                <c:pt idx="8">
                  <c:v>0.983</c:v>
                </c:pt>
                <c:pt idx="9">
                  <c:v>0.983</c:v>
                </c:pt>
                <c:pt idx="10">
                  <c:v>0.983</c:v>
                </c:pt>
                <c:pt idx="11">
                  <c:v>0.983</c:v>
                </c:pt>
                <c:pt idx="12">
                  <c:v>0.975</c:v>
                </c:pt>
                <c:pt idx="13">
                  <c:v>0.975</c:v>
                </c:pt>
                <c:pt idx="14">
                  <c:v>0.975</c:v>
                </c:pt>
                <c:pt idx="15">
                  <c:v>0.975</c:v>
                </c:pt>
                <c:pt idx="16">
                  <c:v>0.96</c:v>
                </c:pt>
                <c:pt idx="17">
                  <c:v>0.96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0.85</c:v>
                </c:pt>
                <c:pt idx="27">
                  <c:v>0.85</c:v>
                </c:pt>
                <c:pt idx="28">
                  <c:v>0</c:v>
                </c:pt>
              </c:numCache>
            </c:numRef>
          </c:yVal>
          <c:smooth val="0"/>
        </c:ser>
        <c:ser>
          <c:idx val="21"/>
          <c:order val="1"/>
          <c:tx>
            <c:v>demand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Data!$I$7:$I$35</c:f>
              <c:numCache>
                <c:ptCount val="29"/>
                <c:pt idx="0">
                  <c:v>0</c:v>
                </c:pt>
                <c:pt idx="1">
                  <c:v>120</c:v>
                </c:pt>
                <c:pt idx="2">
                  <c:v>120</c:v>
                </c:pt>
                <c:pt idx="3">
                  <c:v>125.21020408163265</c:v>
                </c:pt>
                <c:pt idx="4">
                  <c:v>125.21020408163265</c:v>
                </c:pt>
                <c:pt idx="5">
                  <c:v>147.8</c:v>
                </c:pt>
                <c:pt idx="6">
                  <c:v>147.8</c:v>
                </c:pt>
                <c:pt idx="7">
                  <c:v>205.21020408163264</c:v>
                </c:pt>
                <c:pt idx="8">
                  <c:v>205.21020408163264</c:v>
                </c:pt>
                <c:pt idx="9">
                  <c:v>227.8</c:v>
                </c:pt>
                <c:pt idx="10">
                  <c:v>227.8</c:v>
                </c:pt>
                <c:pt idx="11">
                  <c:v>245.21020408163264</c:v>
                </c:pt>
                <c:pt idx="12">
                  <c:v>245.21020408163264</c:v>
                </c:pt>
                <c:pt idx="13">
                  <c:v>287.8</c:v>
                </c:pt>
                <c:pt idx="14">
                  <c:v>287.8</c:v>
                </c:pt>
                <c:pt idx="15">
                  <c:v>325.21020408163264</c:v>
                </c:pt>
                <c:pt idx="16">
                  <c:v>325.21020408163264</c:v>
                </c:pt>
                <c:pt idx="17">
                  <c:v>353.76020408163265</c:v>
                </c:pt>
                <c:pt idx="18">
                  <c:v>353.76020408163265</c:v>
                </c:pt>
                <c:pt idx="19">
                  <c:v>387.8</c:v>
                </c:pt>
                <c:pt idx="20">
                  <c:v>387.8</c:v>
                </c:pt>
                <c:pt idx="21">
                  <c:v>433.76020408163265</c:v>
                </c:pt>
                <c:pt idx="22">
                  <c:v>433.76020408163265</c:v>
                </c:pt>
                <c:pt idx="23">
                  <c:v>537.8</c:v>
                </c:pt>
                <c:pt idx="24">
                  <c:v>537.8</c:v>
                </c:pt>
                <c:pt idx="25">
                  <c:v>553.7602040816327</c:v>
                </c:pt>
                <c:pt idx="26">
                  <c:v>553.7602040816327</c:v>
                </c:pt>
                <c:pt idx="27">
                  <c:v>628.7602040816327</c:v>
                </c:pt>
                <c:pt idx="28">
                  <c:v>628.7602040816327</c:v>
                </c:pt>
              </c:numCache>
            </c:numRef>
          </c:xVal>
          <c:yVal>
            <c:numRef>
              <c:f>Data!$J$7:$J$35</c:f>
              <c:numCache>
                <c:ptCount val="29"/>
                <c:pt idx="0">
                  <c:v>0.9990000000000001</c:v>
                </c:pt>
                <c:pt idx="1">
                  <c:v>0.9990000000000001</c:v>
                </c:pt>
                <c:pt idx="2">
                  <c:v>0.986</c:v>
                </c:pt>
                <c:pt idx="3">
                  <c:v>0.986</c:v>
                </c:pt>
                <c:pt idx="4">
                  <c:v>0.986</c:v>
                </c:pt>
                <c:pt idx="5">
                  <c:v>0.986</c:v>
                </c:pt>
                <c:pt idx="6">
                  <c:v>0.975</c:v>
                </c:pt>
                <c:pt idx="7">
                  <c:v>0.975</c:v>
                </c:pt>
                <c:pt idx="8">
                  <c:v>0.975</c:v>
                </c:pt>
                <c:pt idx="9">
                  <c:v>0.975</c:v>
                </c:pt>
                <c:pt idx="10">
                  <c:v>0.975</c:v>
                </c:pt>
                <c:pt idx="11">
                  <c:v>0.975</c:v>
                </c:pt>
                <c:pt idx="12">
                  <c:v>0.975</c:v>
                </c:pt>
                <c:pt idx="13">
                  <c:v>0.975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32641008"/>
        <c:axId val="25333617"/>
      </c:scatterChart>
      <c:val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Flow rate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</c:val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 purity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26410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5"/>
          <c:w val="0.953"/>
          <c:h val="0.80775"/>
        </c:manualLayout>
      </c:layout>
      <c:scatterChart>
        <c:scatterStyle val="line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Data!$N$7:$N$35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0.067733</c:v>
                </c:pt>
                <c:pt idx="4">
                  <c:v>0.067733</c:v>
                </c:pt>
                <c:pt idx="5">
                  <c:v>-3.6E-05</c:v>
                </c:pt>
                <c:pt idx="6">
                  <c:v>-3.6E-05</c:v>
                </c:pt>
                <c:pt idx="7">
                  <c:v>0.459246</c:v>
                </c:pt>
                <c:pt idx="8">
                  <c:v>0.459246</c:v>
                </c:pt>
                <c:pt idx="9">
                  <c:v>0.639964</c:v>
                </c:pt>
                <c:pt idx="10">
                  <c:v>0.639964</c:v>
                </c:pt>
                <c:pt idx="11">
                  <c:v>0.779246</c:v>
                </c:pt>
                <c:pt idx="12">
                  <c:v>0.779246</c:v>
                </c:pt>
                <c:pt idx="13">
                  <c:v>0.779246</c:v>
                </c:pt>
                <c:pt idx="14">
                  <c:v>0.779246</c:v>
                </c:pt>
                <c:pt idx="15">
                  <c:v>0.966297</c:v>
                </c:pt>
                <c:pt idx="16">
                  <c:v>0.966297</c:v>
                </c:pt>
                <c:pt idx="17">
                  <c:v>0.680797</c:v>
                </c:pt>
                <c:pt idx="18">
                  <c:v>0.680797</c:v>
                </c:pt>
                <c:pt idx="19">
                  <c:v>1E-06</c:v>
                </c:pt>
                <c:pt idx="20">
                  <c:v>1E-06</c:v>
                </c:pt>
                <c:pt idx="21">
                  <c:v>2.298011</c:v>
                </c:pt>
                <c:pt idx="22">
                  <c:v>2.298011</c:v>
                </c:pt>
                <c:pt idx="23">
                  <c:v>2.298011</c:v>
                </c:pt>
                <c:pt idx="24">
                  <c:v>2.298011</c:v>
                </c:pt>
                <c:pt idx="25">
                  <c:v>16.662195</c:v>
                </c:pt>
                <c:pt idx="26">
                  <c:v>16.662195</c:v>
                </c:pt>
                <c:pt idx="27">
                  <c:v>80.412195</c:v>
                </c:pt>
                <c:pt idx="28">
                  <c:v>80.412195</c:v>
                </c:pt>
              </c:numCache>
            </c:numRef>
          </c:xVal>
          <c:yVal>
            <c:numRef>
              <c:f>Data!$L$7:$L$35</c:f>
              <c:numCache>
                <c:ptCount val="29"/>
                <c:pt idx="0">
                  <c:v>0.9990000000000001</c:v>
                </c:pt>
                <c:pt idx="1">
                  <c:v>0.9990000000000001</c:v>
                </c:pt>
                <c:pt idx="2">
                  <c:v>0.9990000000000001</c:v>
                </c:pt>
                <c:pt idx="3">
                  <c:v>0.9990000000000001</c:v>
                </c:pt>
                <c:pt idx="4">
                  <c:v>0.986</c:v>
                </c:pt>
                <c:pt idx="5">
                  <c:v>0.986</c:v>
                </c:pt>
                <c:pt idx="6">
                  <c:v>0.983</c:v>
                </c:pt>
                <c:pt idx="7">
                  <c:v>0.983</c:v>
                </c:pt>
                <c:pt idx="8">
                  <c:v>0.983</c:v>
                </c:pt>
                <c:pt idx="9">
                  <c:v>0.983</c:v>
                </c:pt>
                <c:pt idx="10">
                  <c:v>0.983</c:v>
                </c:pt>
                <c:pt idx="11">
                  <c:v>0.983</c:v>
                </c:pt>
                <c:pt idx="12">
                  <c:v>0.975</c:v>
                </c:pt>
                <c:pt idx="13">
                  <c:v>0.975</c:v>
                </c:pt>
                <c:pt idx="14">
                  <c:v>0.975</c:v>
                </c:pt>
                <c:pt idx="15">
                  <c:v>0.975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0.95</c:v>
                </c:pt>
                <c:pt idx="21">
                  <c:v>0.95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0.85</c:v>
                </c:pt>
                <c:pt idx="27">
                  <c:v>0.85</c:v>
                </c:pt>
                <c:pt idx="28">
                  <c:v>0</c:v>
                </c:pt>
              </c:numCache>
            </c:numRef>
          </c:yVal>
          <c:smooth val="0"/>
        </c:ser>
        <c:axId val="26675962"/>
        <c:axId val="38757067"/>
      </c:scatterChart>
      <c:valAx>
        <c:axId val="26675962"/>
        <c:scaling>
          <c:orientation val="minMax"/>
          <c:max val="3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Surplus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57067"/>
        <c:crossesAt val="0.9"/>
        <c:crossBetween val="midCat"/>
        <c:dispUnits/>
        <c:majorUnit val="0.5"/>
        <c:minorUnit val="0.5"/>
      </c:valAx>
      <c:valAx>
        <c:axId val="38757067"/>
        <c:scaling>
          <c:orientation val="minMax"/>
          <c:max val="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purity</a:t>
                </a:r>
              </a:p>
            </c:rich>
          </c:tx>
          <c:layout>
            <c:manualLayout>
              <c:xMode val="factor"/>
              <c:yMode val="factor"/>
              <c:x val="0.028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6675962"/>
        <c:crosses val="autoZero"/>
        <c:crossBetween val="midCat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57150</xdr:rowOff>
    </xdr:from>
    <xdr:to>
      <xdr:col>9</xdr:col>
      <xdr:colOff>333375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38100</xdr:rowOff>
    </xdr:from>
    <xdr:to>
      <xdr:col>6</xdr:col>
      <xdr:colOff>685800</xdr:colOff>
      <xdr:row>2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3810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47625</xdr:rowOff>
    </xdr:from>
    <xdr:to>
      <xdr:col>11</xdr:col>
      <xdr:colOff>619125</xdr:colOff>
      <xdr:row>2</xdr:row>
      <xdr:rowOff>66675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476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0.728</cdr:y>
    </cdr:from>
    <cdr:to>
      <cdr:x>0.22475</cdr:x>
      <cdr:y>0.728</cdr:y>
    </cdr:to>
    <cdr:sp>
      <cdr:nvSpPr>
        <cdr:cNvPr id="1" name="Line 2"/>
        <cdr:cNvSpPr>
          <a:spLocks/>
        </cdr:cNvSpPr>
      </cdr:nvSpPr>
      <cdr:spPr>
        <a:xfrm>
          <a:off x="1771650" y="411480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0.2445</cdr:x>
      <cdr:y>0.713</cdr:y>
    </cdr:from>
    <cdr:to>
      <cdr:x>0.3395</cdr:x>
      <cdr:y>0.7515</cdr:y>
    </cdr:to>
    <cdr:sp>
      <cdr:nvSpPr>
        <cdr:cNvPr id="2" name="TextBox 3"/>
        <cdr:cNvSpPr txBox="1">
          <a:spLocks noChangeArrowheads="1"/>
        </cdr:cNvSpPr>
      </cdr:nvSpPr>
      <cdr:spPr>
        <a:xfrm>
          <a:off x="2962275" y="4029075"/>
          <a:ext cx="1152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Source</a:t>
          </a:r>
        </a:p>
      </cdr:txBody>
    </cdr:sp>
  </cdr:relSizeAnchor>
  <cdr:relSizeAnchor xmlns:cdr="http://schemas.openxmlformats.org/drawingml/2006/chartDrawing">
    <cdr:from>
      <cdr:x>0.1495</cdr:x>
      <cdr:y>0.78675</cdr:y>
    </cdr:from>
    <cdr:to>
      <cdr:x>0.2275</cdr:x>
      <cdr:y>0.78675</cdr:y>
    </cdr:to>
    <cdr:sp>
      <cdr:nvSpPr>
        <cdr:cNvPr id="3" name="Line 4"/>
        <cdr:cNvSpPr>
          <a:spLocks/>
        </cdr:cNvSpPr>
      </cdr:nvSpPr>
      <cdr:spPr>
        <a:xfrm>
          <a:off x="1809750" y="444817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0.2445</cdr:x>
      <cdr:y>0.76575</cdr:y>
    </cdr:from>
    <cdr:to>
      <cdr:x>0.3395</cdr:x>
      <cdr:y>0.80575</cdr:y>
    </cdr:to>
    <cdr:sp>
      <cdr:nvSpPr>
        <cdr:cNvPr id="4" name="TextBox 5"/>
        <cdr:cNvSpPr txBox="1">
          <a:spLocks noChangeArrowheads="1"/>
        </cdr:cNvSpPr>
      </cdr:nvSpPr>
      <cdr:spPr>
        <a:xfrm>
          <a:off x="2962275" y="4324350"/>
          <a:ext cx="1152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657850"/>
    <xdr:graphicFrame>
      <xdr:nvGraphicFramePr>
        <xdr:cNvPr id="1" name="Shape 1025"/>
        <xdr:cNvGraphicFramePr/>
      </xdr:nvGraphicFramePr>
      <xdr:xfrm>
        <a:off x="0" y="0"/>
        <a:ext cx="12153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657850"/>
    <xdr:graphicFrame>
      <xdr:nvGraphicFramePr>
        <xdr:cNvPr id="1" name="Shape 1025"/>
        <xdr:cNvGraphicFramePr/>
      </xdr:nvGraphicFramePr>
      <xdr:xfrm>
        <a:off x="0" y="0"/>
        <a:ext cx="12153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00"/>
  <sheetViews>
    <sheetView zoomScale="90" zoomScaleNormal="90" workbookViewId="0" topLeftCell="A3">
      <selection activeCell="N4" sqref="N4"/>
    </sheetView>
  </sheetViews>
  <sheetFormatPr defaultColWidth="9.33203125" defaultRowHeight="13.5" customHeight="1"/>
  <cols>
    <col min="1" max="1" width="21" style="1" customWidth="1"/>
    <col min="2" max="2" width="19.5" style="1" customWidth="1"/>
    <col min="3" max="3" width="13.5" style="2" customWidth="1"/>
    <col min="4" max="4" width="10.5" style="2" bestFit="1" customWidth="1"/>
    <col min="5" max="5" width="12.16015625" style="2" bestFit="1" customWidth="1"/>
    <col min="6" max="6" width="10.5" style="15" bestFit="1" customWidth="1"/>
    <col min="7" max="7" width="12.66015625" style="15" bestFit="1" customWidth="1"/>
    <col min="8" max="8" width="10.66015625" style="2" customWidth="1"/>
    <col min="9" max="11" width="10.5" style="2" bestFit="1" customWidth="1"/>
    <col min="12" max="12" width="11" style="2" bestFit="1" customWidth="1"/>
    <col min="13" max="13" width="9.5" style="2" customWidth="1"/>
    <col min="14" max="14" width="12.66015625" style="1" bestFit="1" customWidth="1"/>
    <col min="15" max="15" width="8" style="1" bestFit="1" customWidth="1"/>
    <col min="16" max="16" width="10.5" style="1" bestFit="1" customWidth="1"/>
    <col min="17" max="18" width="9.33203125" style="1" customWidth="1"/>
    <col min="19" max="19" width="19.66015625" style="1" customWidth="1"/>
    <col min="20" max="21" width="9.33203125" style="1" customWidth="1"/>
    <col min="22" max="22" width="54.83203125" style="1" bestFit="1" customWidth="1"/>
    <col min="23" max="16384" width="9.33203125" style="1" customWidth="1"/>
  </cols>
  <sheetData>
    <row r="1" spans="1:22" ht="13.5" customHeight="1">
      <c r="A1" s="39" t="s">
        <v>44</v>
      </c>
      <c r="B1" s="40">
        <v>6</v>
      </c>
      <c r="C1" s="43" t="s">
        <v>39</v>
      </c>
      <c r="D1" s="42"/>
      <c r="E1" s="42"/>
      <c r="U1" s="48" t="s">
        <v>34</v>
      </c>
      <c r="V1" s="44" t="s">
        <v>40</v>
      </c>
    </row>
    <row r="2" spans="1:22" ht="13.5" customHeight="1">
      <c r="A2" s="39" t="s">
        <v>33</v>
      </c>
      <c r="B2" s="40">
        <v>8</v>
      </c>
      <c r="C2" s="41" t="s">
        <v>38</v>
      </c>
      <c r="D2" s="41" t="s">
        <v>36</v>
      </c>
      <c r="N2" s="3" t="s">
        <v>31</v>
      </c>
      <c r="U2" s="48" t="s">
        <v>35</v>
      </c>
      <c r="V2" s="44" t="s">
        <v>41</v>
      </c>
    </row>
    <row r="3" spans="1:21" ht="13.5" customHeight="1" thickBot="1">
      <c r="A3" s="1">
        <v>1</v>
      </c>
      <c r="B3" s="1">
        <v>2</v>
      </c>
      <c r="C3" s="2">
        <v>3</v>
      </c>
      <c r="D3" s="2">
        <v>4</v>
      </c>
      <c r="E3" s="2">
        <v>5</v>
      </c>
      <c r="F3" s="15">
        <v>6</v>
      </c>
      <c r="G3" s="15">
        <v>7</v>
      </c>
      <c r="H3" s="10"/>
      <c r="N3" s="1">
        <v>6</v>
      </c>
      <c r="U3" s="48" t="s">
        <v>37</v>
      </c>
    </row>
    <row r="4" spans="1:21" s="19" customFormat="1" ht="13.5" customHeight="1" thickTop="1">
      <c r="A4" s="11"/>
      <c r="B4" s="20" t="s">
        <v>43</v>
      </c>
      <c r="C4" s="12" t="s">
        <v>18</v>
      </c>
      <c r="D4" s="13" t="s">
        <v>0</v>
      </c>
      <c r="E4" s="13" t="s">
        <v>18</v>
      </c>
      <c r="F4" s="13" t="s">
        <v>18</v>
      </c>
      <c r="G4" s="14" t="s">
        <v>7</v>
      </c>
      <c r="H4" s="15"/>
      <c r="I4" s="12" t="s">
        <v>5</v>
      </c>
      <c r="J4" s="13" t="s">
        <v>4</v>
      </c>
      <c r="K4" s="13" t="s">
        <v>6</v>
      </c>
      <c r="L4" s="13" t="s">
        <v>8</v>
      </c>
      <c r="M4" s="13" t="s">
        <v>18</v>
      </c>
      <c r="N4" s="14" t="s">
        <v>7</v>
      </c>
      <c r="O4" s="11"/>
      <c r="P4" s="16" t="s">
        <v>14</v>
      </c>
      <c r="Q4" s="17" t="s">
        <v>0</v>
      </c>
      <c r="R4" s="17" t="s">
        <v>9</v>
      </c>
      <c r="S4" s="18" t="s">
        <v>18</v>
      </c>
      <c r="U4" s="49"/>
    </row>
    <row r="5" spans="1:21" s="19" customFormat="1" ht="13.5" customHeight="1">
      <c r="A5" s="11"/>
      <c r="B5" s="20" t="s">
        <v>22</v>
      </c>
      <c r="C5" s="21" t="s">
        <v>27</v>
      </c>
      <c r="D5" s="22"/>
      <c r="E5" s="22" t="s">
        <v>19</v>
      </c>
      <c r="F5" s="22" t="s">
        <v>29</v>
      </c>
      <c r="G5" s="23" t="s">
        <v>28</v>
      </c>
      <c r="H5" s="24"/>
      <c r="I5" s="21" t="s">
        <v>16</v>
      </c>
      <c r="J5" s="25" t="s">
        <v>11</v>
      </c>
      <c r="K5" s="25" t="s">
        <v>11</v>
      </c>
      <c r="L5" s="26" t="s">
        <v>11</v>
      </c>
      <c r="M5" s="25" t="s">
        <v>3</v>
      </c>
      <c r="N5" s="27" t="s">
        <v>20</v>
      </c>
      <c r="O5" s="11"/>
      <c r="P5" s="28" t="s">
        <v>15</v>
      </c>
      <c r="Q5" s="29"/>
      <c r="R5" s="29" t="s">
        <v>10</v>
      </c>
      <c r="S5" s="30" t="s">
        <v>11</v>
      </c>
      <c r="U5" s="49"/>
    </row>
    <row r="6" spans="1:21" s="19" customFormat="1" ht="13.5" customHeight="1" thickBot="1">
      <c r="A6" s="11"/>
      <c r="B6" s="20" t="s">
        <v>23</v>
      </c>
      <c r="C6" s="31" t="s">
        <v>17</v>
      </c>
      <c r="D6" s="32" t="str">
        <f>D2</f>
        <v>mol/s</v>
      </c>
      <c r="E6" s="32" t="s">
        <v>25</v>
      </c>
      <c r="F6" s="32" t="s">
        <v>26</v>
      </c>
      <c r="G6" s="33" t="str">
        <f>D2</f>
        <v>mol/s</v>
      </c>
      <c r="H6" s="24"/>
      <c r="I6" s="31" t="str">
        <f>D2</f>
        <v>mol/s</v>
      </c>
      <c r="J6" s="32" t="s">
        <v>26</v>
      </c>
      <c r="K6" s="32" t="s">
        <v>26</v>
      </c>
      <c r="L6" s="32" t="s">
        <v>26</v>
      </c>
      <c r="M6" s="34" t="str">
        <f>D2</f>
        <v>mol/s</v>
      </c>
      <c r="N6" s="35" t="s">
        <v>24</v>
      </c>
      <c r="O6" s="11"/>
      <c r="P6" s="36"/>
      <c r="Q6" s="29" t="s">
        <v>21</v>
      </c>
      <c r="R6" s="29" t="s">
        <v>1</v>
      </c>
      <c r="S6" s="30" t="s">
        <v>12</v>
      </c>
      <c r="U6" s="49"/>
    </row>
    <row r="7" spans="1:21" ht="13.5" customHeight="1" thickTop="1">
      <c r="A7">
        <f>ROW()-6</f>
        <v>1</v>
      </c>
      <c r="B7" s="50" t="s">
        <v>45</v>
      </c>
      <c r="C7" s="24" t="s">
        <v>59</v>
      </c>
      <c r="D7">
        <v>120</v>
      </c>
      <c r="E7">
        <v>99.9</v>
      </c>
      <c r="F7">
        <f>E7/100</f>
        <v>0.9990000000000001</v>
      </c>
      <c r="G7">
        <f>SUM(G6,D7)</f>
        <v>120</v>
      </c>
      <c r="H7"/>
      <c r="I7">
        <f>Q7</f>
        <v>0</v>
      </c>
      <c r="J7">
        <f>J8</f>
        <v>0.9990000000000001</v>
      </c>
      <c r="K7">
        <f>K8</f>
        <v>0.9990000000000001</v>
      </c>
      <c r="L7">
        <f>L8</f>
        <v>0.9990000000000001</v>
      </c>
      <c r="M7" t="s">
        <v>73</v>
      </c>
      <c r="N7">
        <v>0</v>
      </c>
      <c r="O7"/>
      <c r="P7" s="4" t="s">
        <v>2</v>
      </c>
      <c r="Q7" s="5">
        <v>0</v>
      </c>
      <c r="R7" s="5">
        <v>0</v>
      </c>
      <c r="S7" s="6">
        <f>(1000000-R7)/1000000</f>
        <v>1</v>
      </c>
      <c r="U7" s="46"/>
    </row>
    <row r="8" spans="1:21" ht="13.5" customHeight="1" thickBot="1">
      <c r="A8">
        <f>ROW()-6</f>
        <v>2</v>
      </c>
      <c r="B8" s="50" t="s">
        <v>46</v>
      </c>
      <c r="C8" s="24" t="s">
        <v>60</v>
      </c>
      <c r="D8">
        <v>27.8</v>
      </c>
      <c r="E8">
        <v>98.6</v>
      </c>
      <c r="F8">
        <f>E8/100</f>
        <v>0.986</v>
      </c>
      <c r="G8">
        <f>SUM(G7,D8)</f>
        <v>147.8</v>
      </c>
      <c r="H8"/>
      <c r="I8">
        <f>G7</f>
        <v>120</v>
      </c>
      <c r="J8">
        <f>F7</f>
        <v>0.9990000000000001</v>
      </c>
      <c r="K8">
        <f>F19</f>
        <v>0.9990000000000001</v>
      </c>
      <c r="L8">
        <f>MAX(J8,K8)</f>
        <v>0.9990000000000001</v>
      </c>
      <c r="M8">
        <f>(I9-I7)*(K8-J8)</f>
        <v>0</v>
      </c>
      <c r="N8">
        <f>ROUND(SUM(M8,N6),N3)</f>
        <v>0</v>
      </c>
      <c r="O8"/>
      <c r="P8" s="7" t="s">
        <v>30</v>
      </c>
      <c r="Q8" s="8"/>
      <c r="R8" s="8"/>
      <c r="S8" s="9">
        <v>0</v>
      </c>
      <c r="U8" s="46"/>
    </row>
    <row r="9" spans="1:21" ht="13.5" customHeight="1" thickBot="1" thickTop="1">
      <c r="A9">
        <f>ROW()-6</f>
        <v>3</v>
      </c>
      <c r="B9" s="50" t="s">
        <v>47</v>
      </c>
      <c r="C9" s="24" t="s">
        <v>61</v>
      </c>
      <c r="D9">
        <v>80</v>
      </c>
      <c r="E9">
        <v>97.5</v>
      </c>
      <c r="F9">
        <f>E9/100</f>
        <v>0.975</v>
      </c>
      <c r="G9">
        <f>SUM(G8,D9)</f>
        <v>227.8</v>
      </c>
      <c r="H9"/>
      <c r="I9">
        <f>G7</f>
        <v>120</v>
      </c>
      <c r="J9">
        <f>J10</f>
        <v>0.986</v>
      </c>
      <c r="K9">
        <f>K10</f>
        <v>0.9990000000000001</v>
      </c>
      <c r="L9">
        <f>L10</f>
        <v>0.9990000000000001</v>
      </c>
      <c r="M9" t="s">
        <v>73</v>
      </c>
      <c r="N9">
        <f>N8</f>
        <v>0</v>
      </c>
      <c r="O9"/>
      <c r="U9" s="46"/>
    </row>
    <row r="10" spans="1:21" ht="13.5" customHeight="1" thickBot="1" thickTop="1">
      <c r="A10">
        <f>ROW()-6</f>
        <v>4</v>
      </c>
      <c r="B10" s="50" t="s">
        <v>48</v>
      </c>
      <c r="C10" s="24" t="s">
        <v>62</v>
      </c>
      <c r="D10">
        <v>60</v>
      </c>
      <c r="E10">
        <v>97.5</v>
      </c>
      <c r="F10">
        <f>E10/100</f>
        <v>0.975</v>
      </c>
      <c r="G10">
        <f>SUM(G9,D10)</f>
        <v>287.8</v>
      </c>
      <c r="H10"/>
      <c r="I10">
        <f>G19</f>
        <v>125.21020408163265</v>
      </c>
      <c r="J10">
        <f>F8</f>
        <v>0.986</v>
      </c>
      <c r="K10">
        <f>F19</f>
        <v>0.9990000000000001</v>
      </c>
      <c r="L10">
        <f>MAX(J10,K10)</f>
        <v>0.9990000000000001</v>
      </c>
      <c r="M10">
        <f>(I11-I9)*(K10-J10)</f>
        <v>0.06773265306122514</v>
      </c>
      <c r="N10">
        <f>ROUND(SUM(M10,N8),N3)</f>
        <v>0.067733</v>
      </c>
      <c r="O10"/>
      <c r="P10" s="52" t="s">
        <v>32</v>
      </c>
      <c r="Q10" s="53"/>
      <c r="R10" s="53"/>
      <c r="S10" s="53"/>
      <c r="U10" s="46"/>
    </row>
    <row r="11" spans="1:21" ht="13.5" customHeight="1" thickTop="1">
      <c r="A11">
        <f>ROW()-6</f>
        <v>5</v>
      </c>
      <c r="B11" s="50" t="s">
        <v>49</v>
      </c>
      <c r="C11" s="24" t="s">
        <v>63</v>
      </c>
      <c r="D11">
        <v>100</v>
      </c>
      <c r="E11">
        <v>97</v>
      </c>
      <c r="F11">
        <f>E11/100</f>
        <v>0.97</v>
      </c>
      <c r="G11">
        <f>SUM(G10,D11)</f>
        <v>387.8</v>
      </c>
      <c r="H11"/>
      <c r="I11">
        <f>G19</f>
        <v>125.21020408163265</v>
      </c>
      <c r="J11">
        <f>J12</f>
        <v>0.986</v>
      </c>
      <c r="K11">
        <f>K12</f>
        <v>0.983</v>
      </c>
      <c r="L11">
        <f>L12</f>
        <v>0.986</v>
      </c>
      <c r="M11" t="s">
        <v>73</v>
      </c>
      <c r="N11">
        <f>N10</f>
        <v>0.067733</v>
      </c>
      <c r="O11"/>
      <c r="P11" s="45"/>
      <c r="Q11" s="46"/>
      <c r="R11" s="46"/>
      <c r="S11" s="46"/>
      <c r="U11" s="46"/>
    </row>
    <row r="12" spans="1:21" ht="13.5" customHeight="1">
      <c r="A12">
        <f>ROW()-6</f>
        <v>6</v>
      </c>
      <c r="B12" s="50" t="s">
        <v>50</v>
      </c>
      <c r="C12" s="24" t="s">
        <v>64</v>
      </c>
      <c r="D12">
        <v>150</v>
      </c>
      <c r="E12">
        <v>90</v>
      </c>
      <c r="F12">
        <f>E12/100</f>
        <v>0.9</v>
      </c>
      <c r="G12">
        <f>SUM(G11,D12)</f>
        <v>537.8</v>
      </c>
      <c r="H12"/>
      <c r="I12">
        <f>G8</f>
        <v>147.8</v>
      </c>
      <c r="J12">
        <f>F8</f>
        <v>0.986</v>
      </c>
      <c r="K12">
        <f>F20</f>
        <v>0.983</v>
      </c>
      <c r="L12">
        <f>MAX(J12,K12)</f>
        <v>0.986</v>
      </c>
      <c r="M12">
        <f>(I13-I11)*(K12-J12)</f>
        <v>-0.06776938775510213</v>
      </c>
      <c r="N12">
        <f>ROUND(SUM(M12,N10),N3)</f>
        <v>-3.6E-05</v>
      </c>
      <c r="O12"/>
      <c r="P12" s="47"/>
      <c r="Q12" s="46"/>
      <c r="R12" s="46"/>
      <c r="S12" s="46"/>
      <c r="U12" s="46"/>
    </row>
    <row r="13" spans="1:21" ht="13.5" customHeight="1">
      <c r="A13"/>
      <c r="B13"/>
      <c r="C13"/>
      <c r="D13"/>
      <c r="E13"/>
      <c r="F13"/>
      <c r="G13"/>
      <c r="H13"/>
      <c r="I13">
        <f>G8</f>
        <v>147.8</v>
      </c>
      <c r="J13">
        <f>J14</f>
        <v>0.975</v>
      </c>
      <c r="K13">
        <f>K14</f>
        <v>0.983</v>
      </c>
      <c r="L13">
        <f>L14</f>
        <v>0.983</v>
      </c>
      <c r="M13" t="s">
        <v>73</v>
      </c>
      <c r="N13">
        <f>N12</f>
        <v>-3.6E-05</v>
      </c>
      <c r="O13"/>
      <c r="P13"/>
      <c r="Q13"/>
      <c r="R13"/>
      <c r="S13"/>
      <c r="U13" s="46"/>
    </row>
    <row r="14" spans="1:21" ht="13.5" customHeight="1">
      <c r="A14"/>
      <c r="B14"/>
      <c r="C14"/>
      <c r="D14"/>
      <c r="E14"/>
      <c r="F14"/>
      <c r="G14"/>
      <c r="H14"/>
      <c r="I14">
        <f>G20</f>
        <v>205.21020408163264</v>
      </c>
      <c r="J14">
        <f>F9</f>
        <v>0.975</v>
      </c>
      <c r="K14">
        <f>F20</f>
        <v>0.983</v>
      </c>
      <c r="L14">
        <f>MAX(J14,K14)</f>
        <v>0.983</v>
      </c>
      <c r="M14">
        <f>(I15-I13)*(K14-J14)</f>
        <v>0.45928163265306143</v>
      </c>
      <c r="N14">
        <f>ROUND(SUM(M14,N12),N3)</f>
        <v>0.459246</v>
      </c>
      <c r="O14"/>
      <c r="P14">
        <v>120</v>
      </c>
      <c r="Q14">
        <v>7</v>
      </c>
      <c r="R14">
        <v>19</v>
      </c>
      <c r="S14">
        <v>7</v>
      </c>
      <c r="U14" s="46"/>
    </row>
    <row r="15" spans="1:21" ht="13.5" customHeight="1">
      <c r="A15"/>
      <c r="B15"/>
      <c r="C15"/>
      <c r="D15"/>
      <c r="E15"/>
      <c r="F15"/>
      <c r="G15"/>
      <c r="H15"/>
      <c r="I15">
        <f>G20</f>
        <v>205.21020408163264</v>
      </c>
      <c r="J15">
        <f>J16</f>
        <v>0.975</v>
      </c>
      <c r="K15">
        <f>K16</f>
        <v>0.983</v>
      </c>
      <c r="L15">
        <f>L16</f>
        <v>0.983</v>
      </c>
      <c r="M15" t="s">
        <v>73</v>
      </c>
      <c r="N15">
        <f>N14</f>
        <v>0.459246</v>
      </c>
      <c r="O15"/>
      <c r="P15">
        <v>125.21020408163265</v>
      </c>
      <c r="Q15">
        <v>8</v>
      </c>
      <c r="R15">
        <v>19</v>
      </c>
      <c r="S15">
        <v>19</v>
      </c>
      <c r="U15" s="46"/>
    </row>
    <row r="16" spans="1:21" ht="13.5" customHeight="1">
      <c r="A16"/>
      <c r="B16" s="37" t="s">
        <v>42</v>
      </c>
      <c r="C16" s="37" t="s">
        <v>18</v>
      </c>
      <c r="D16" s="37" t="s">
        <v>0</v>
      </c>
      <c r="E16" s="37" t="s">
        <v>18</v>
      </c>
      <c r="F16" s="37" t="s">
        <v>18</v>
      </c>
      <c r="G16" s="37" t="s">
        <v>7</v>
      </c>
      <c r="H16"/>
      <c r="I16">
        <f>G9</f>
        <v>227.8</v>
      </c>
      <c r="J16">
        <f>F9</f>
        <v>0.975</v>
      </c>
      <c r="K16">
        <f>F21</f>
        <v>0.983</v>
      </c>
      <c r="L16">
        <f>MAX(J16,K16)</f>
        <v>0.983</v>
      </c>
      <c r="M16">
        <f>(I17-I15)*(K16-J16)</f>
        <v>0.18071836734693913</v>
      </c>
      <c r="N16">
        <f>ROUND(SUM(M16,N14),N3)</f>
        <v>0.639964</v>
      </c>
      <c r="O16"/>
      <c r="P16">
        <v>147.8</v>
      </c>
      <c r="Q16">
        <v>8</v>
      </c>
      <c r="R16">
        <v>20</v>
      </c>
      <c r="S16">
        <v>8</v>
      </c>
      <c r="U16" s="46"/>
    </row>
    <row r="17" spans="1:21" ht="12.75">
      <c r="A17"/>
      <c r="B17" s="37" t="s">
        <v>22</v>
      </c>
      <c r="C17" s="37" t="s">
        <v>6</v>
      </c>
      <c r="D17" s="37"/>
      <c r="E17" s="37" t="s">
        <v>19</v>
      </c>
      <c r="F17" s="37" t="s">
        <v>11</v>
      </c>
      <c r="G17" s="37" t="s">
        <v>13</v>
      </c>
      <c r="H17"/>
      <c r="I17">
        <f>G9</f>
        <v>227.8</v>
      </c>
      <c r="J17">
        <f>J18</f>
        <v>0.975</v>
      </c>
      <c r="K17">
        <f>K18</f>
        <v>0.983</v>
      </c>
      <c r="L17">
        <f>L18</f>
        <v>0.983</v>
      </c>
      <c r="M17" t="s">
        <v>73</v>
      </c>
      <c r="N17">
        <f>N16</f>
        <v>0.639964</v>
      </c>
      <c r="O17"/>
      <c r="P17">
        <v>205.21020408163264</v>
      </c>
      <c r="Q17">
        <v>9</v>
      </c>
      <c r="R17">
        <v>20</v>
      </c>
      <c r="S17">
        <v>20</v>
      </c>
      <c r="U17" s="46"/>
    </row>
    <row r="18" spans="1:21" ht="12.75">
      <c r="A18"/>
      <c r="B18" s="37" t="s">
        <v>23</v>
      </c>
      <c r="C18" s="37" t="s">
        <v>17</v>
      </c>
      <c r="D18" s="37" t="str">
        <f>D2</f>
        <v>mol/s</v>
      </c>
      <c r="E18" s="37" t="s">
        <v>25</v>
      </c>
      <c r="F18" s="37" t="s">
        <v>26</v>
      </c>
      <c r="G18" s="37" t="str">
        <f>D2</f>
        <v>mol/s</v>
      </c>
      <c r="H18"/>
      <c r="I18">
        <f>G21</f>
        <v>245.21020408163264</v>
      </c>
      <c r="J18">
        <f>F10</f>
        <v>0.975</v>
      </c>
      <c r="K18">
        <f>F21</f>
        <v>0.983</v>
      </c>
      <c r="L18">
        <f>MAX(J18,K18)</f>
        <v>0.983</v>
      </c>
      <c r="M18">
        <f>(I19-I17)*(K18-J18)</f>
        <v>0.13928163265306115</v>
      </c>
      <c r="N18">
        <f>ROUND(SUM(M18,N16),N3)</f>
        <v>0.779246</v>
      </c>
      <c r="O18"/>
      <c r="P18">
        <v>227.8</v>
      </c>
      <c r="Q18">
        <v>9</v>
      </c>
      <c r="R18">
        <v>21</v>
      </c>
      <c r="S18">
        <v>9</v>
      </c>
      <c r="U18" s="46"/>
    </row>
    <row r="19" spans="1:21" ht="13.5" customHeight="1">
      <c r="A19" s="38">
        <f>ROW()-B1-12</f>
        <v>1</v>
      </c>
      <c r="B19" s="37" t="s">
        <v>51</v>
      </c>
      <c r="C19" s="51" t="s">
        <v>65</v>
      </c>
      <c r="D19">
        <v>125.21020408163265</v>
      </c>
      <c r="E19">
        <v>99.9</v>
      </c>
      <c r="F19">
        <f>E19/100</f>
        <v>0.9990000000000001</v>
      </c>
      <c r="G19">
        <f>SUM(G18,D19)</f>
        <v>125.21020408163265</v>
      </c>
      <c r="H19"/>
      <c r="I19">
        <f>G21</f>
        <v>245.21020408163264</v>
      </c>
      <c r="J19">
        <f>J20</f>
        <v>0.975</v>
      </c>
      <c r="K19">
        <f>K20</f>
        <v>0.975</v>
      </c>
      <c r="L19">
        <f>L20</f>
        <v>0.975</v>
      </c>
      <c r="M19" t="s">
        <v>73</v>
      </c>
      <c r="N19">
        <f>N18</f>
        <v>0.779246</v>
      </c>
      <c r="O19"/>
      <c r="P19">
        <v>245.21020408163264</v>
      </c>
      <c r="Q19">
        <v>10</v>
      </c>
      <c r="R19">
        <v>21</v>
      </c>
      <c r="S19">
        <v>21</v>
      </c>
      <c r="U19" s="46"/>
    </row>
    <row r="20" spans="1:21" ht="13.5" customHeight="1">
      <c r="A20" s="38">
        <f>ROW()-B1-12</f>
        <v>2</v>
      </c>
      <c r="B20" s="37" t="s">
        <v>52</v>
      </c>
      <c r="C20" s="51" t="s">
        <v>66</v>
      </c>
      <c r="D20">
        <v>80</v>
      </c>
      <c r="E20">
        <v>98.3</v>
      </c>
      <c r="F20">
        <f>E20/100</f>
        <v>0.983</v>
      </c>
      <c r="G20">
        <f>SUM(G19,D20)</f>
        <v>205.21020408163264</v>
      </c>
      <c r="H20"/>
      <c r="I20">
        <f>G10</f>
        <v>287.8</v>
      </c>
      <c r="J20">
        <f>F10</f>
        <v>0.975</v>
      </c>
      <c r="K20">
        <f>F22</f>
        <v>0.975</v>
      </c>
      <c r="L20">
        <f>MAX(J20,K20)</f>
        <v>0.975</v>
      </c>
      <c r="M20">
        <f>(I21-I19)*(K20-J20)</f>
        <v>0</v>
      </c>
      <c r="N20">
        <f>ROUND(SUM(M20,N18),N3)</f>
        <v>0.779246</v>
      </c>
      <c r="O20"/>
      <c r="P20">
        <v>287.8</v>
      </c>
      <c r="Q20">
        <v>10</v>
      </c>
      <c r="R20">
        <v>22</v>
      </c>
      <c r="S20">
        <v>10</v>
      </c>
      <c r="U20" s="46"/>
    </row>
    <row r="21" spans="1:19" ht="13.5" customHeight="1">
      <c r="A21" s="38">
        <f>ROW()-B1-12</f>
        <v>3</v>
      </c>
      <c r="B21" s="37" t="s">
        <v>53</v>
      </c>
      <c r="C21" s="51" t="s">
        <v>67</v>
      </c>
      <c r="D21">
        <v>40</v>
      </c>
      <c r="E21">
        <v>98.3</v>
      </c>
      <c r="F21">
        <f>E21/100</f>
        <v>0.983</v>
      </c>
      <c r="G21">
        <f>SUM(G20,D21)</f>
        <v>245.21020408163264</v>
      </c>
      <c r="H21"/>
      <c r="I21">
        <f>G10</f>
        <v>287.8</v>
      </c>
      <c r="J21">
        <f>J22</f>
        <v>0.97</v>
      </c>
      <c r="K21">
        <f>K22</f>
        <v>0.975</v>
      </c>
      <c r="L21">
        <f>L22</f>
        <v>0.975</v>
      </c>
      <c r="M21" t="s">
        <v>73</v>
      </c>
      <c r="N21">
        <f>N20</f>
        <v>0.779246</v>
      </c>
      <c r="O21"/>
      <c r="P21">
        <v>325.21020408163264</v>
      </c>
      <c r="Q21">
        <v>11</v>
      </c>
      <c r="R21">
        <v>22</v>
      </c>
      <c r="S21">
        <v>22</v>
      </c>
    </row>
    <row r="22" spans="1:19" ht="13.5" customHeight="1">
      <c r="A22" s="38">
        <f>ROW()-B1-12</f>
        <v>4</v>
      </c>
      <c r="B22" s="37" t="s">
        <v>54</v>
      </c>
      <c r="C22" s="51" t="s">
        <v>68</v>
      </c>
      <c r="D22">
        <v>80</v>
      </c>
      <c r="E22">
        <v>97.5</v>
      </c>
      <c r="F22">
        <f>E22/100</f>
        <v>0.975</v>
      </c>
      <c r="G22">
        <f>SUM(G21,D22)</f>
        <v>325.21020408163264</v>
      </c>
      <c r="H22"/>
      <c r="I22">
        <f>G22</f>
        <v>325.21020408163264</v>
      </c>
      <c r="J22">
        <f>F11</f>
        <v>0.97</v>
      </c>
      <c r="K22">
        <f>F22</f>
        <v>0.975</v>
      </c>
      <c r="L22">
        <f>MAX(J22,K22)</f>
        <v>0.975</v>
      </c>
      <c r="M22">
        <f>(I23-I21)*(K22-J22)</f>
        <v>0.1870510204081633</v>
      </c>
      <c r="N22">
        <f>ROUND(SUM(M22,N20),N3)</f>
        <v>0.966297</v>
      </c>
      <c r="O22"/>
      <c r="P22">
        <v>353.76020408163265</v>
      </c>
      <c r="Q22">
        <v>11</v>
      </c>
      <c r="R22">
        <v>23</v>
      </c>
      <c r="S22">
        <v>23</v>
      </c>
    </row>
    <row r="23" spans="1:19" ht="13.5" customHeight="1">
      <c r="A23" s="38">
        <f>ROW()-B1-12</f>
        <v>5</v>
      </c>
      <c r="B23" s="37" t="s">
        <v>55</v>
      </c>
      <c r="C23" s="51" t="s">
        <v>69</v>
      </c>
      <c r="D23">
        <v>28.55</v>
      </c>
      <c r="E23">
        <v>96</v>
      </c>
      <c r="F23">
        <f>E23/100</f>
        <v>0.96</v>
      </c>
      <c r="G23">
        <f>SUM(G22,D23)</f>
        <v>353.76020408163265</v>
      </c>
      <c r="H23"/>
      <c r="I23">
        <f>G22</f>
        <v>325.21020408163264</v>
      </c>
      <c r="J23">
        <f>J24</f>
        <v>0.97</v>
      </c>
      <c r="K23">
        <f>K24</f>
        <v>0.96</v>
      </c>
      <c r="L23">
        <f>L24</f>
        <v>0.97</v>
      </c>
      <c r="M23" t="s">
        <v>73</v>
      </c>
      <c r="N23">
        <f>N22</f>
        <v>0.966297</v>
      </c>
      <c r="O23"/>
      <c r="P23">
        <v>387.8</v>
      </c>
      <c r="Q23">
        <v>11</v>
      </c>
      <c r="R23">
        <v>24</v>
      </c>
      <c r="S23">
        <v>11</v>
      </c>
    </row>
    <row r="24" spans="1:19" ht="13.5" customHeight="1">
      <c r="A24" s="38">
        <f>ROW()-B1-12</f>
        <v>6</v>
      </c>
      <c r="B24" s="37" t="s">
        <v>58</v>
      </c>
      <c r="C24" s="51" t="s">
        <v>70</v>
      </c>
      <c r="D24">
        <v>80</v>
      </c>
      <c r="E24">
        <v>95</v>
      </c>
      <c r="F24">
        <f>E24/100</f>
        <v>0.95</v>
      </c>
      <c r="G24">
        <f>SUM(G23,D24)</f>
        <v>433.76020408163265</v>
      </c>
      <c r="H24"/>
      <c r="I24">
        <f>G23</f>
        <v>353.76020408163265</v>
      </c>
      <c r="J24">
        <f>F11</f>
        <v>0.97</v>
      </c>
      <c r="K24">
        <f>F23</f>
        <v>0.96</v>
      </c>
      <c r="L24">
        <f>MAX(J24,K24)</f>
        <v>0.97</v>
      </c>
      <c r="M24">
        <f>(I25-I23)*(K24-J24)</f>
        <v>-0.28550000000000036</v>
      </c>
      <c r="N24">
        <f>ROUND(SUM(M24,N22),N3)</f>
        <v>0.680797</v>
      </c>
      <c r="O24"/>
      <c r="P24">
        <v>433.76020408163265</v>
      </c>
      <c r="Q24">
        <v>12</v>
      </c>
      <c r="R24">
        <v>24</v>
      </c>
      <c r="S24">
        <v>24</v>
      </c>
    </row>
    <row r="25" spans="1:19" ht="13.5" customHeight="1">
      <c r="A25" s="38">
        <f>ROW()-B1-12</f>
        <v>7</v>
      </c>
      <c r="B25" s="37" t="s">
        <v>56</v>
      </c>
      <c r="C25" s="51" t="s">
        <v>71</v>
      </c>
      <c r="D25">
        <v>120</v>
      </c>
      <c r="E25">
        <v>90</v>
      </c>
      <c r="F25">
        <f>E25/100</f>
        <v>0.9</v>
      </c>
      <c r="G25">
        <f>SUM(G24,D25)</f>
        <v>553.7602040816327</v>
      </c>
      <c r="H25"/>
      <c r="I25">
        <f>G23</f>
        <v>353.76020408163265</v>
      </c>
      <c r="J25">
        <f>J26</f>
        <v>0.97</v>
      </c>
      <c r="K25">
        <f>K26</f>
        <v>0.95</v>
      </c>
      <c r="L25">
        <f>L26</f>
        <v>0.97</v>
      </c>
      <c r="M25" t="s">
        <v>73</v>
      </c>
      <c r="N25">
        <f>N24</f>
        <v>0.680797</v>
      </c>
      <c r="O25"/>
      <c r="P25">
        <v>537.8</v>
      </c>
      <c r="Q25">
        <v>12</v>
      </c>
      <c r="R25">
        <v>25</v>
      </c>
      <c r="S25">
        <v>12</v>
      </c>
    </row>
    <row r="26" spans="1:19" ht="13.5" customHeight="1">
      <c r="A26" s="38">
        <f>ROW()-B1-12</f>
        <v>8</v>
      </c>
      <c r="B26" s="37" t="s">
        <v>57</v>
      </c>
      <c r="C26" s="51" t="s">
        <v>72</v>
      </c>
      <c r="D26">
        <v>75</v>
      </c>
      <c r="E26">
        <v>85</v>
      </c>
      <c r="F26">
        <f>E26/100</f>
        <v>0.85</v>
      </c>
      <c r="G26">
        <f>SUM(G25,D26)</f>
        <v>628.7602040816327</v>
      </c>
      <c r="H26"/>
      <c r="I26">
        <f>G11</f>
        <v>387.8</v>
      </c>
      <c r="J26">
        <f>F11</f>
        <v>0.97</v>
      </c>
      <c r="K26">
        <f>F24</f>
        <v>0.95</v>
      </c>
      <c r="L26">
        <f>MAX(J26,K26)</f>
        <v>0.97</v>
      </c>
      <c r="M26">
        <f>(I27-I25)*(K26-J26)</f>
        <v>-0.6807959183673478</v>
      </c>
      <c r="N26">
        <f>ROUND(SUM(M26,N24),N3)</f>
        <v>1E-06</v>
      </c>
      <c r="O26"/>
      <c r="P26">
        <v>553.7602040816327</v>
      </c>
      <c r="Q26">
        <v>0</v>
      </c>
      <c r="R26">
        <v>25</v>
      </c>
      <c r="S26">
        <v>25</v>
      </c>
    </row>
    <row r="27" spans="1:19" ht="13.5" customHeight="1">
      <c r="A27"/>
      <c r="B27"/>
      <c r="C27"/>
      <c r="D27"/>
      <c r="E27"/>
      <c r="F27"/>
      <c r="G27"/>
      <c r="H27"/>
      <c r="I27">
        <f>G11</f>
        <v>387.8</v>
      </c>
      <c r="J27">
        <f>J28</f>
        <v>0.9</v>
      </c>
      <c r="K27">
        <f>K28</f>
        <v>0.95</v>
      </c>
      <c r="L27">
        <f>L28</f>
        <v>0.95</v>
      </c>
      <c r="M27" t="s">
        <v>73</v>
      </c>
      <c r="N27">
        <f>N26</f>
        <v>1E-06</v>
      </c>
      <c r="O27"/>
      <c r="P27">
        <v>628.7602040816327</v>
      </c>
      <c r="Q27">
        <v>0</v>
      </c>
      <c r="R27">
        <v>26</v>
      </c>
      <c r="S27">
        <v>26</v>
      </c>
    </row>
    <row r="28" spans="1:19" ht="13.5" customHeight="1">
      <c r="A28"/>
      <c r="B28"/>
      <c r="C28"/>
      <c r="D28"/>
      <c r="E28"/>
      <c r="F28"/>
      <c r="G28"/>
      <c r="H28"/>
      <c r="I28">
        <f>G24</f>
        <v>433.76020408163265</v>
      </c>
      <c r="J28">
        <f>F12</f>
        <v>0.9</v>
      </c>
      <c r="K28">
        <f>F24</f>
        <v>0.95</v>
      </c>
      <c r="L28">
        <f>MAX(J28,K28)</f>
        <v>0.95</v>
      </c>
      <c r="M28">
        <f>(I29-I27)*(K28-J28)</f>
        <v>2.298010204081629</v>
      </c>
      <c r="N28">
        <f>ROUND(SUM(M28,N26),N3)</f>
        <v>2.298011</v>
      </c>
      <c r="O28"/>
      <c r="P28"/>
      <c r="Q28"/>
      <c r="R28"/>
      <c r="S28"/>
    </row>
    <row r="29" spans="1:19" ht="13.5" customHeight="1">
      <c r="A29"/>
      <c r="B29"/>
      <c r="C29"/>
      <c r="D29"/>
      <c r="E29"/>
      <c r="F29"/>
      <c r="G29"/>
      <c r="H29"/>
      <c r="I29">
        <f>G24</f>
        <v>433.76020408163265</v>
      </c>
      <c r="J29">
        <f>J30</f>
        <v>0.9</v>
      </c>
      <c r="K29">
        <f>K30</f>
        <v>0.9</v>
      </c>
      <c r="L29">
        <f>L30</f>
        <v>0.9</v>
      </c>
      <c r="M29" t="s">
        <v>73</v>
      </c>
      <c r="N29">
        <f>N28</f>
        <v>2.298011</v>
      </c>
      <c r="O29"/>
      <c r="P29"/>
      <c r="Q29"/>
      <c r="R29"/>
      <c r="S29"/>
    </row>
    <row r="30" spans="1:19" ht="13.5" customHeight="1">
      <c r="A30"/>
      <c r="B30"/>
      <c r="C30"/>
      <c r="D30"/>
      <c r="E30"/>
      <c r="F30"/>
      <c r="G30"/>
      <c r="H30"/>
      <c r="I30">
        <f>G12</f>
        <v>537.8</v>
      </c>
      <c r="J30">
        <f>F12</f>
        <v>0.9</v>
      </c>
      <c r="K30">
        <f>F25</f>
        <v>0.9</v>
      </c>
      <c r="L30">
        <f>MAX(J30,K30)</f>
        <v>0.9</v>
      </c>
      <c r="M30">
        <f>(I31-I29)*(K30-J30)</f>
        <v>0</v>
      </c>
      <c r="N30">
        <f>ROUND(SUM(M30,N28),N3)</f>
        <v>2.298011</v>
      </c>
      <c r="O30"/>
      <c r="P30"/>
      <c r="Q30"/>
      <c r="R30"/>
      <c r="S30"/>
    </row>
    <row r="31" spans="1:19" ht="13.5" customHeight="1">
      <c r="A31"/>
      <c r="B31"/>
      <c r="C31"/>
      <c r="D31"/>
      <c r="E31"/>
      <c r="F31"/>
      <c r="G31"/>
      <c r="H31"/>
      <c r="I31">
        <f>G12</f>
        <v>537.8</v>
      </c>
      <c r="J31">
        <f>J32</f>
        <v>0</v>
      </c>
      <c r="K31">
        <f>K32</f>
        <v>0.9</v>
      </c>
      <c r="L31">
        <f>L32</f>
        <v>0.9</v>
      </c>
      <c r="M31" t="s">
        <v>73</v>
      </c>
      <c r="N31">
        <f>N30</f>
        <v>2.298011</v>
      </c>
      <c r="O31"/>
      <c r="P31"/>
      <c r="Q31"/>
      <c r="R31"/>
      <c r="S31"/>
    </row>
    <row r="32" spans="1:19" ht="13.5" customHeight="1">
      <c r="A32"/>
      <c r="B32"/>
      <c r="C32"/>
      <c r="D32"/>
      <c r="E32"/>
      <c r="F32"/>
      <c r="G32"/>
      <c r="H32"/>
      <c r="I32">
        <f>G25</f>
        <v>553.7602040816327</v>
      </c>
      <c r="J32">
        <v>0</v>
      </c>
      <c r="K32">
        <f>F25</f>
        <v>0.9</v>
      </c>
      <c r="L32">
        <f>MAX(J32,K32)</f>
        <v>0.9</v>
      </c>
      <c r="M32">
        <f>(I33-I31)*(K32-J32)</f>
        <v>14.364183673469427</v>
      </c>
      <c r="N32">
        <f>ROUND(SUM(M32,N30),N3)</f>
        <v>16.662195</v>
      </c>
      <c r="O32"/>
      <c r="P32"/>
      <c r="Q32"/>
      <c r="R32"/>
      <c r="S32"/>
    </row>
    <row r="33" spans="1:19" ht="13.5" customHeight="1">
      <c r="A33"/>
      <c r="B33"/>
      <c r="C33"/>
      <c r="D33"/>
      <c r="E33"/>
      <c r="F33"/>
      <c r="G33"/>
      <c r="H33"/>
      <c r="I33">
        <f>G25</f>
        <v>553.7602040816327</v>
      </c>
      <c r="J33">
        <f>J34</f>
        <v>0</v>
      </c>
      <c r="K33">
        <f>K34</f>
        <v>0.85</v>
      </c>
      <c r="L33">
        <f>L34</f>
        <v>0.85</v>
      </c>
      <c r="M33" t="s">
        <v>73</v>
      </c>
      <c r="N33">
        <f>N32</f>
        <v>16.662195</v>
      </c>
      <c r="O33"/>
      <c r="P33"/>
      <c r="Q33"/>
      <c r="R33"/>
      <c r="S33"/>
    </row>
    <row r="34" spans="1:19" ht="13.5" customHeight="1">
      <c r="A34"/>
      <c r="B34"/>
      <c r="C34"/>
      <c r="D34"/>
      <c r="E34"/>
      <c r="F34"/>
      <c r="G34"/>
      <c r="H34"/>
      <c r="I34">
        <f>G26</f>
        <v>628.7602040816327</v>
      </c>
      <c r="J34">
        <v>0</v>
      </c>
      <c r="K34">
        <f>F26</f>
        <v>0.85</v>
      </c>
      <c r="L34">
        <f>MAX(J34,K34)</f>
        <v>0.85</v>
      </c>
      <c r="M34">
        <f>(I35-I33)*(K34-J34)</f>
        <v>63.75</v>
      </c>
      <c r="N34">
        <f>ROUND(SUM(M34,N32),N3)</f>
        <v>80.412195</v>
      </c>
      <c r="O34"/>
      <c r="P34"/>
      <c r="Q34"/>
      <c r="R34"/>
      <c r="S34"/>
    </row>
    <row r="35" spans="1:19" ht="13.5" customHeight="1">
      <c r="A35"/>
      <c r="B35"/>
      <c r="C35"/>
      <c r="D35"/>
      <c r="E35"/>
      <c r="F35"/>
      <c r="G35"/>
      <c r="H35"/>
      <c r="I35">
        <f>G26</f>
        <v>628.7602040816327</v>
      </c>
      <c r="J35">
        <f>J36</f>
        <v>0</v>
      </c>
      <c r="K35">
        <f>K36</f>
        <v>0</v>
      </c>
      <c r="L35">
        <f>L36</f>
        <v>0</v>
      </c>
      <c r="M35" t="s">
        <v>73</v>
      </c>
      <c r="N35">
        <f>N34</f>
        <v>80.412195</v>
      </c>
      <c r="O35"/>
      <c r="P35"/>
      <c r="Q35"/>
      <c r="R35"/>
      <c r="S35"/>
    </row>
    <row r="36" spans="1:19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3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3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3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3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3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3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3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3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3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3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3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3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3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3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3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3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3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3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3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3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3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3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3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3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3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3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3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3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3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3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3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3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3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3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3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3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3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3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3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3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3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3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3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3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3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3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3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3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3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3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3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3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3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3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3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3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3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3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3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3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3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3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3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3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3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3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3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3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3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3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3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3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3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3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3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3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3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3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3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3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3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3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3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3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3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3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3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3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3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3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3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3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3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3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3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3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3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3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3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3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3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3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3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3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3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3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3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3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3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3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3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3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3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3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3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3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3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3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3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3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3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3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3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3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3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3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3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3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3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3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3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3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3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3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3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3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3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3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3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3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3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3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3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3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3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3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3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3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3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3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3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3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3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3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3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3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3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3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3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3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3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3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3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3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3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3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3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3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3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3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3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3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3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3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3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3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3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3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3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3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3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3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3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3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3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3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3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3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3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3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3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3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3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3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3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3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3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3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3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3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3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3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3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3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3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3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3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3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3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3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3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3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3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3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3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3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3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3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3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3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3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3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3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3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3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3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3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3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3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3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3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3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3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3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3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3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3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3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3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3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3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3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3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3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3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3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3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3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3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3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3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3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3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3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3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3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3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3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3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3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3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3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3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3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3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3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3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3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3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3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3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3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3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3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3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3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3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3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3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3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3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3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3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3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3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3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3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3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3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3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3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3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3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3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3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3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3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3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3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3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3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3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3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3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3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3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3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3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3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3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3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3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3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3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3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3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3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3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3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3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3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3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3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3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3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3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3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3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3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3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3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3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3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3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3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3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3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3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3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3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3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3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3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3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3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3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3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3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3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3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3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3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3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3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3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3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3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3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3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3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3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3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3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3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3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3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3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3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3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3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3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3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3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3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3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3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3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3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3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3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3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3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3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3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3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3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3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3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3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3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3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3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3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3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3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3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3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3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3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3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3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3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3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3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3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3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3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3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3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3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3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3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3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3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3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3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3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3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3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3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3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3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3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3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3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3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3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3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3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3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3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3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3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3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3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3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3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3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3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3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3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3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3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3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3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3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3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3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3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3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3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3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3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3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3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3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3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3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3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3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3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3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3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3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3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3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3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3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3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3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3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3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3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3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3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3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3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3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3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3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3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3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3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3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3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3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3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3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3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3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3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3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3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3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3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3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3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3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3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3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3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3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3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3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3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3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3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3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3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3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3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3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3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3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3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3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3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3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3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3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3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3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3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3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3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3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3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3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3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3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3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3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3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3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3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3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3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3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3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3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3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3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3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3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3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3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3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3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3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3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3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3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3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3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3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3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3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3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3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3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3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3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3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3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3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3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3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3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3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3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3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3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3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3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3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3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3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3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3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3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3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3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3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3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3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3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3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3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3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3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3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3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3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3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3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3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3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3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3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3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3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3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3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3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3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3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3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3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3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3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3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3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3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3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3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3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3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3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3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3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3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3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3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3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3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3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3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3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3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3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3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3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3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3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3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3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3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3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3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3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3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3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3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3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3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3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3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3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3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3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3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3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3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3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3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3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3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3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3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3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3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3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3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3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3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3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3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3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3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3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3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3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3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3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3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3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3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3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3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3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3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3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3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3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3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3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3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3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3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3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3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3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3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3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3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3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3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3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3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3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3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3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3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3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3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3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3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3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3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3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3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3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3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3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3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3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3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3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3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3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3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3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3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3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3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3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3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3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3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3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3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3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3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3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3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3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3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3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3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3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3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3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3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3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3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3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3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3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3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3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3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3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3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3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3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3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3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3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3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3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3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3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3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3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3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3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3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3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3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3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3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3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3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3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3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3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3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3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3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3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3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3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3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3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3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3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3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3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3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3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3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3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3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3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3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3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3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3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3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3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3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3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3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3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3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3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3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3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3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3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3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3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3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3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3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3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3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3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3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3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3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3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3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3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3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3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3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3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3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3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3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</sheetData>
  <sheetProtection/>
  <mergeCells count="1">
    <mergeCell ref="P10:S10"/>
  </mergeCells>
  <dataValidations count="1">
    <dataValidation type="list" allowBlank="1" showInputMessage="1" showErrorMessage="1" sqref="D2">
      <formula1>$U$1:$U$20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Surplus Table and Diagram (Hallale example)</dc:title>
  <dc:subject/>
  <dc:creator>Bruce Lucas</dc:creator>
  <cp:keywords/>
  <dc:description/>
  <cp:lastModifiedBy>Design</cp:lastModifiedBy>
  <cp:lastPrinted>2007-09-08T06:13:25Z</cp:lastPrinted>
  <dcterms:created xsi:type="dcterms:W3CDTF">2003-06-23T17:21:12Z</dcterms:created>
  <dcterms:modified xsi:type="dcterms:W3CDTF">2007-09-10T05:33:24Z</dcterms:modified>
  <cp:category/>
  <cp:version/>
  <cp:contentType/>
  <cp:contentStatus/>
</cp:coreProperties>
</file>